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maine" sheetId="1" state="visible" r:id="rId1"/>
    <sheet xmlns:r="http://schemas.openxmlformats.org/officeDocument/2006/relationships" name="Barème Bretagne 2026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0.00 &quot;€&quot;"/>
  </numFmts>
  <fonts count="4">
    <font>
      <name val="Calibri"/>
      <family val="2"/>
      <color theme="1"/>
      <sz val="11"/>
      <scheme val="minor"/>
    </font>
    <font>
      <b val="1"/>
    </font>
    <font>
      <b val="1"/>
      <sz val="16"/>
    </font>
    <font>
      <i val="1"/>
      <color rgb="003A3A3A"/>
    </font>
  </fonts>
  <fills count="4">
    <fill>
      <patternFill/>
    </fill>
    <fill>
      <patternFill patternType="gray125"/>
    </fill>
    <fill>
      <patternFill patternType="solid">
        <fgColor rgb="00FFD400"/>
      </patternFill>
    </fill>
    <fill>
      <patternFill patternType="solid">
        <fgColor rgb="00F4F4F1"/>
      </patternFill>
    </fill>
  </fills>
  <borders count="2">
    <border>
      <left/>
      <right/>
      <top/>
      <bottom/>
      <diagonal/>
    </border>
    <border>
      <left style="thin">
        <color rgb="00111111"/>
      </left>
      <right style="thin">
        <color rgb="00111111"/>
      </right>
      <top style="thin">
        <color rgb="00111111"/>
      </top>
      <bottom style="thin">
        <color rgb="0011111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3" borderId="1" pivotButton="0" quotePrefix="0" xfId="0"/>
    <xf numFmtId="0" fontId="0" fillId="0" borderId="1" pivotButton="0" quotePrefix="0" xfId="0"/>
    <xf numFmtId="164" fontId="0" fillId="0" borderId="0" pivotButton="0" quotePrefix="0" xfId="0"/>
    <xf numFmtId="0" fontId="1" fillId="2" borderId="1" applyAlignment="1" pivotButton="0" quotePrefix="0" xfId="0">
      <alignment horizontal="center" wrapText="1"/>
    </xf>
    <xf numFmtId="165" fontId="0" fillId="0" borderId="1" pivotButton="0" quotePrefix="0" xfId="0"/>
    <xf numFmtId="166" fontId="0" fillId="0" borderId="1" pivotButton="0" quotePrefix="0" xfId="0"/>
    <xf numFmtId="2" fontId="0" fillId="0" borderId="1" pivotButton="0" quotePrefix="0" xfId="0"/>
    <xf numFmtId="1" fontId="0" fillId="0" borderId="1" pivotButton="0" quotePrefix="0" xfId="0"/>
    <xf numFmtId="0" fontId="1" fillId="0" borderId="0" pivotButton="0" quotePrefix="0" xfId="0"/>
    <xf numFmtId="0" fontId="1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7" customWidth="1" min="3" max="3"/>
    <col width="8" customWidth="1" min="4" max="4"/>
    <col width="8" customWidth="1" min="5" max="5"/>
    <col width="9" customWidth="1" min="6" max="6"/>
    <col width="8" customWidth="1" min="7" max="7"/>
    <col width="10" customWidth="1" min="8" max="8"/>
    <col width="11" customWidth="1" min="9" max="9"/>
    <col width="8" customWidth="1" min="10" max="10"/>
    <col width="10" customWidth="1" min="11" max="11"/>
    <col width="11" customWidth="1" min="12" max="12"/>
    <col width="14" customWidth="1" min="13" max="13"/>
  </cols>
  <sheetData>
    <row r="1">
      <c r="A1" s="1" t="inlineStr">
        <is>
          <t>FEUILLE D'HEURES CHANTIER — SEMAINE</t>
        </is>
      </c>
    </row>
    <row r="2">
      <c r="A2" s="2" t="inlineStr">
        <is>
          <t>Modèle gratuit Journal Chantier — journalchantier.fr. Les calculs suivent la convention : à adapter à votre accord régional.</t>
        </is>
      </c>
    </row>
    <row r="4">
      <c r="A4" s="3" t="inlineStr">
        <is>
          <t>Salarié</t>
        </is>
      </c>
      <c r="E4" s="3" t="inlineStr">
        <is>
          <t>Contrat (h/sem)</t>
        </is>
      </c>
      <c r="F4" s="4" t="n">
        <v>35</v>
      </c>
      <c r="G4" s="3" t="inlineStr">
        <is>
          <t>Semaine du</t>
        </is>
      </c>
      <c r="H4" s="5" t="n"/>
    </row>
    <row r="6">
      <c r="A6" s="6" t="inlineStr">
        <is>
          <t>Jour</t>
        </is>
      </c>
      <c r="B6" s="6" t="inlineStr">
        <is>
          <t>Chantier</t>
        </is>
      </c>
      <c r="C6" s="6" t="inlineStr">
        <is>
          <t>Zone</t>
        </is>
      </c>
      <c r="D6" s="6" t="inlineStr">
        <is>
          <t>Début</t>
        </is>
      </c>
      <c r="E6" s="6" t="inlineStr">
        <is>
          <t>Fin</t>
        </is>
      </c>
      <c r="F6" s="6" t="inlineStr">
        <is>
          <t>Pause (min)</t>
        </is>
      </c>
      <c r="G6" s="6" t="inlineStr">
        <is>
          <t>Heures</t>
        </is>
      </c>
      <c r="H6" s="6" t="inlineStr">
        <is>
          <t>Mangé sur place</t>
        </is>
      </c>
      <c r="I6" s="6" t="inlineStr">
        <is>
          <t>Véhicule entreprise</t>
        </is>
      </c>
      <c r="J6" s="6" t="inlineStr">
        <is>
          <t>Panier</t>
        </is>
      </c>
      <c r="K6" s="6" t="inlineStr">
        <is>
          <t>Trajet €</t>
        </is>
      </c>
      <c r="L6" s="6" t="inlineStr">
        <is>
          <t>Transport €</t>
        </is>
      </c>
      <c r="M6" s="6" t="inlineStr">
        <is>
          <t>Absence</t>
        </is>
      </c>
    </row>
    <row r="7">
      <c r="A7" s="4" t="inlineStr">
        <is>
          <t>Lundi</t>
        </is>
      </c>
      <c r="B7" s="4" t="n"/>
      <c r="C7" s="4" t="n"/>
      <c r="D7" s="7" t="n"/>
      <c r="E7" s="7" t="n"/>
      <c r="F7" s="4" t="n"/>
      <c r="G7" s="4">
        <f>IF(OR(M7&lt;&gt;"",D7="",E7=""),0,ROUND((E7-D7)*24-F7/60,2))</f>
        <v/>
      </c>
      <c r="H7" s="4" t="n"/>
      <c r="I7" s="4" t="n"/>
      <c r="J7" s="4">
        <f>IF(G7&lt;=0,"non",IF(C7="1A",IF(OR(H7="oui",F7&lt;90),"oui","non"),"oui"))</f>
        <v/>
      </c>
      <c r="K7" s="8">
        <f>IF(OR(G7&lt;=0,C7=""),0,VLOOKUP(C7,'Barème Bretagne 2026'!$A$5:$D$10,3,FALSE))</f>
        <v/>
      </c>
      <c r="L7" s="8">
        <f>IF(OR(G7&lt;=0,C7="",I7="oui"),0,VLOOKUP(C7,'Barème Bretagne 2026'!$A$5:$D$10,4,FALSE))</f>
        <v/>
      </c>
      <c r="M7" s="4" t="n"/>
    </row>
    <row r="8">
      <c r="A8" s="4" t="inlineStr">
        <is>
          <t>Mardi</t>
        </is>
      </c>
      <c r="B8" s="4" t="n"/>
      <c r="C8" s="4" t="n"/>
      <c r="D8" s="7" t="n"/>
      <c r="E8" s="7" t="n"/>
      <c r="F8" s="4" t="n"/>
      <c r="G8" s="4">
        <f>IF(OR(M8&lt;&gt;"",D8="",E8=""),0,ROUND((E8-D8)*24-F8/60,2))</f>
        <v/>
      </c>
      <c r="H8" s="4" t="n"/>
      <c r="I8" s="4" t="n"/>
      <c r="J8" s="4">
        <f>IF(G8&lt;=0,"non",IF(C8="1A",IF(OR(H8="oui",F8&lt;90),"oui","non"),"oui"))</f>
        <v/>
      </c>
      <c r="K8" s="8">
        <f>IF(OR(G8&lt;=0,C8=""),0,VLOOKUP(C8,'Barème Bretagne 2026'!$A$5:$D$10,3,FALSE))</f>
        <v/>
      </c>
      <c r="L8" s="8">
        <f>IF(OR(G8&lt;=0,C8="",I8="oui"),0,VLOOKUP(C8,'Barème Bretagne 2026'!$A$5:$D$10,4,FALSE))</f>
        <v/>
      </c>
      <c r="M8" s="4" t="n"/>
    </row>
    <row r="9">
      <c r="A9" s="4" t="inlineStr">
        <is>
          <t>Mercredi</t>
        </is>
      </c>
      <c r="B9" s="4" t="n"/>
      <c r="C9" s="4" t="n"/>
      <c r="D9" s="7" t="n"/>
      <c r="E9" s="7" t="n"/>
      <c r="F9" s="4" t="n"/>
      <c r="G9" s="4">
        <f>IF(OR(M9&lt;&gt;"",D9="",E9=""),0,ROUND((E9-D9)*24-F9/60,2))</f>
        <v/>
      </c>
      <c r="H9" s="4" t="n"/>
      <c r="I9" s="4" t="n"/>
      <c r="J9" s="4">
        <f>IF(G9&lt;=0,"non",IF(C9="1A",IF(OR(H9="oui",F9&lt;90),"oui","non"),"oui"))</f>
        <v/>
      </c>
      <c r="K9" s="8">
        <f>IF(OR(G9&lt;=0,C9=""),0,VLOOKUP(C9,'Barème Bretagne 2026'!$A$5:$D$10,3,FALSE))</f>
        <v/>
      </c>
      <c r="L9" s="8">
        <f>IF(OR(G9&lt;=0,C9="",I9="oui"),0,VLOOKUP(C9,'Barème Bretagne 2026'!$A$5:$D$10,4,FALSE))</f>
        <v/>
      </c>
      <c r="M9" s="4" t="n"/>
    </row>
    <row r="10">
      <c r="A10" s="4" t="inlineStr">
        <is>
          <t>Jeudi</t>
        </is>
      </c>
      <c r="B10" s="4" t="n"/>
      <c r="C10" s="4" t="n"/>
      <c r="D10" s="7" t="n"/>
      <c r="E10" s="7" t="n"/>
      <c r="F10" s="4" t="n"/>
      <c r="G10" s="4">
        <f>IF(OR(M10&lt;&gt;"",D10="",E10=""),0,ROUND((E10-D10)*24-F10/60,2))</f>
        <v/>
      </c>
      <c r="H10" s="4" t="n"/>
      <c r="I10" s="4" t="n"/>
      <c r="J10" s="4">
        <f>IF(G10&lt;=0,"non",IF(C10="1A",IF(OR(H10="oui",F10&lt;90),"oui","non"),"oui"))</f>
        <v/>
      </c>
      <c r="K10" s="8">
        <f>IF(OR(G10&lt;=0,C10=""),0,VLOOKUP(C10,'Barème Bretagne 2026'!$A$5:$D$10,3,FALSE))</f>
        <v/>
      </c>
      <c r="L10" s="8">
        <f>IF(OR(G10&lt;=0,C10="",I10="oui"),0,VLOOKUP(C10,'Barème Bretagne 2026'!$A$5:$D$10,4,FALSE))</f>
        <v/>
      </c>
      <c r="M10" s="4" t="n"/>
    </row>
    <row r="11">
      <c r="A11" s="4" t="inlineStr">
        <is>
          <t>Vendredi</t>
        </is>
      </c>
      <c r="B11" s="4" t="n"/>
      <c r="C11" s="4" t="n"/>
      <c r="D11" s="7" t="n"/>
      <c r="E11" s="7" t="n"/>
      <c r="F11" s="4" t="n"/>
      <c r="G11" s="4">
        <f>IF(OR(M11&lt;&gt;"",D11="",E11=""),0,ROUND((E11-D11)*24-F11/60,2))</f>
        <v/>
      </c>
      <c r="H11" s="4" t="n"/>
      <c r="I11" s="4" t="n"/>
      <c r="J11" s="4">
        <f>IF(G11&lt;=0,"non",IF(C11="1A",IF(OR(H11="oui",F11&lt;90),"oui","non"),"oui"))</f>
        <v/>
      </c>
      <c r="K11" s="8">
        <f>IF(OR(G11&lt;=0,C11=""),0,VLOOKUP(C11,'Barème Bretagne 2026'!$A$5:$D$10,3,FALSE))</f>
        <v/>
      </c>
      <c r="L11" s="8">
        <f>IF(OR(G11&lt;=0,C11="",I11="oui"),0,VLOOKUP(C11,'Barème Bretagne 2026'!$A$5:$D$10,4,FALSE))</f>
        <v/>
      </c>
      <c r="M11" s="4" t="n"/>
    </row>
    <row r="12">
      <c r="A12" s="4" t="inlineStr">
        <is>
          <t>Samedi</t>
        </is>
      </c>
      <c r="B12" s="4" t="n"/>
      <c r="C12" s="4" t="n"/>
      <c r="D12" s="7" t="n"/>
      <c r="E12" s="7" t="n"/>
      <c r="F12" s="4" t="n"/>
      <c r="G12" s="4">
        <f>IF(OR(M12&lt;&gt;"",D12="",E12=""),0,ROUND((E12-D12)*24-F12/60,2))</f>
        <v/>
      </c>
      <c r="H12" s="4" t="n"/>
      <c r="I12" s="4" t="n"/>
      <c r="J12" s="4">
        <f>IF(G12&lt;=0,"non",IF(C12="1A",IF(OR(H12="oui",F12&lt;90),"oui","non"),"oui"))</f>
        <v/>
      </c>
      <c r="K12" s="8">
        <f>IF(OR(G12&lt;=0,C12=""),0,VLOOKUP(C12,'Barème Bretagne 2026'!$A$5:$D$10,3,FALSE))</f>
        <v/>
      </c>
      <c r="L12" s="8">
        <f>IF(OR(G12&lt;=0,C12="",I12="oui"),0,VLOOKUP(C12,'Barème Bretagne 2026'!$A$5:$D$10,4,FALSE))</f>
        <v/>
      </c>
      <c r="M12" s="4" t="n"/>
    </row>
    <row r="14">
      <c r="A14" s="3" t="inlineStr">
        <is>
          <t>Heures de la semaine</t>
        </is>
      </c>
      <c r="B14" s="9">
        <f>SUM(G7:G12)</f>
        <v/>
      </c>
    </row>
    <row r="15">
      <c r="A15" s="3" t="inlineStr">
        <is>
          <t>Heures sup' à 25 % (36e à 43e h)</t>
        </is>
      </c>
      <c r="B15" s="9">
        <f>MIN(MAX(B14-35,0),8)</f>
        <v/>
      </c>
    </row>
    <row r="16">
      <c r="A16" s="3" t="inlineStr">
        <is>
          <t>dont comprises dans le contrat</t>
        </is>
      </c>
      <c r="B16" s="9">
        <f>MIN(B15,MAX(F4-35,0))</f>
        <v/>
      </c>
    </row>
    <row r="17">
      <c r="A17" s="3" t="inlineStr">
        <is>
          <t>Heures sup' 25 % à payer en plus</t>
        </is>
      </c>
      <c r="B17" s="9">
        <f>B15-B16</f>
        <v/>
      </c>
    </row>
    <row r="18">
      <c r="A18" s="3" t="inlineStr">
        <is>
          <t>Heures sup' à 50 % (au-delà de 43 h)</t>
        </is>
      </c>
      <c r="B18" s="9">
        <f>MAX(B14-43,0)</f>
        <v/>
      </c>
    </row>
    <row r="19">
      <c r="A19" s="3" t="inlineStr">
        <is>
          <t>Paniers</t>
        </is>
      </c>
      <c r="B19" s="10">
        <f>COUNTIF(J7:J12,"oui")</f>
        <v/>
      </c>
    </row>
    <row r="20">
      <c r="A20" s="3" t="inlineStr">
        <is>
          <t>Repas (€)</t>
        </is>
      </c>
      <c r="B20" s="8">
        <f>B19*'Barème Bretagne 2026'!$C$12</f>
        <v/>
      </c>
    </row>
    <row r="21">
      <c r="A21" s="3" t="inlineStr">
        <is>
          <t>Trajet (€)</t>
        </is>
      </c>
      <c r="B21" s="8">
        <f>SUM(K7:K12)</f>
        <v/>
      </c>
    </row>
    <row r="22">
      <c r="A22" s="3" t="inlineStr">
        <is>
          <t>Transport (€)</t>
        </is>
      </c>
      <c r="B22" s="8">
        <f>SUM(L7:L12)</f>
        <v/>
      </c>
    </row>
    <row r="24">
      <c r="A24" s="2" t="inlineStr">
        <is>
          <t>Temps plein uniquement. Un jour de congé payé compte pour le seuil des heures sup' (Cass. soc. 10/09/2025) : à ajouter à la main. Guide : journalchantier.fr/heures-supplementaires-btp</t>
        </is>
      </c>
    </row>
  </sheetData>
  <mergeCells count="1">
    <mergeCell ref="B4:D4"/>
  </mergeCells>
  <dataValidations count="3">
    <dataValidation sqref="C7 C8 C9 C10 C11 C12" showDropDown="0" showInputMessage="0" showErrorMessage="0" allowBlank="1" type="list">
      <formula1>"1A,1B,2,3,4,5"</formula1>
    </dataValidation>
    <dataValidation sqref="H7 H8 H9 H10 H11 H12 I7 I8 I9 I10 I11 I12" showDropDown="0" showInputMessage="0" showErrorMessage="0" allowBlank="1" type="list">
      <formula1>"oui,non"</formula1>
    </dataValidation>
    <dataValidation sqref="M7 M8 M9 M10 M11 M12" showDropDown="0" showInputMessage="0" showErrorMessage="0" allowBlank="1" type="list">
      <formula1>"maladie,accident du travail,congés,intempéries,école,autre"</formula1>
    </dataValidation>
  </dataValidations>
  <pageMargins left="0.75" right="0.75" top="1" bottom="1" header="0.5" footer="0.5"/>
  <pageSetup orientation="landscape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6" customWidth="1" min="4" max="4"/>
  </cols>
  <sheetData>
    <row r="1">
      <c r="A1" s="11" t="inlineStr">
        <is>
          <t>Indemnités de petits déplacements — ouvriers du bâtiment, Bretagne, 2026</t>
        </is>
      </c>
    </row>
    <row r="2">
      <c r="A2" t="inlineStr">
        <is>
          <t>Source : accord régional du 27/11/2025 — https://presse.tripalio.fr/wp-content/uploads/2026/01/IDCC-1596-IDCC-1597-Accord-regional-IPD-Bretagne.pdf</t>
        </is>
      </c>
    </row>
    <row r="4">
      <c r="A4" s="12" t="inlineStr">
        <is>
          <t>Zone</t>
        </is>
      </c>
      <c r="B4" s="12" t="inlineStr">
        <is>
          <t>Distance</t>
        </is>
      </c>
      <c r="C4" s="12" t="inlineStr">
        <is>
          <t>Trajet (€/j)</t>
        </is>
      </c>
      <c r="D4" s="12" t="inlineStr">
        <is>
          <t>Transport (€/j)</t>
        </is>
      </c>
    </row>
    <row r="5">
      <c r="A5" s="4" t="inlineStr">
        <is>
          <t>1A</t>
        </is>
      </c>
      <c r="B5" s="4" t="inlineStr">
        <is>
          <t>0-4 km</t>
        </is>
      </c>
      <c r="C5" s="4" t="n">
        <v>0.47</v>
      </c>
      <c r="D5" s="4" t="n">
        <v>0.58</v>
      </c>
    </row>
    <row r="6">
      <c r="A6" s="4" t="inlineStr">
        <is>
          <t>1B</t>
        </is>
      </c>
      <c r="B6" s="4" t="inlineStr">
        <is>
          <t>4-10 km</t>
        </is>
      </c>
      <c r="C6" s="4" t="n">
        <v>1.51</v>
      </c>
      <c r="D6" s="4" t="n">
        <v>2.86</v>
      </c>
    </row>
    <row r="7">
      <c r="A7" s="4" t="inlineStr">
        <is>
          <t>2</t>
        </is>
      </c>
      <c r="B7" s="4" t="inlineStr">
        <is>
          <t>10-20 km</t>
        </is>
      </c>
      <c r="C7" s="4" t="n">
        <v>2.08</v>
      </c>
      <c r="D7" s="4" t="n">
        <v>5.73</v>
      </c>
    </row>
    <row r="8">
      <c r="A8" s="4" t="inlineStr">
        <is>
          <t>3</t>
        </is>
      </c>
      <c r="B8" s="4" t="inlineStr">
        <is>
          <t>20-30 km</t>
        </is>
      </c>
      <c r="C8" s="4" t="n">
        <v>3.11</v>
      </c>
      <c r="D8" s="4" t="n">
        <v>7.86</v>
      </c>
    </row>
    <row r="9">
      <c r="A9" s="4" t="inlineStr">
        <is>
          <t>4</t>
        </is>
      </c>
      <c r="B9" s="4" t="inlineStr">
        <is>
          <t>30-40 km</t>
        </is>
      </c>
      <c r="C9" s="4" t="n">
        <v>4.36</v>
      </c>
      <c r="D9" s="4" t="n">
        <v>10.08</v>
      </c>
    </row>
    <row r="10">
      <c r="A10" s="4" t="inlineStr">
        <is>
          <t>5</t>
        </is>
      </c>
      <c r="B10" s="4" t="inlineStr">
        <is>
          <t>40-50 km</t>
        </is>
      </c>
      <c r="C10" s="4" t="n">
        <v>5.21</v>
      </c>
      <c r="D10" s="4" t="n">
        <v>12.27</v>
      </c>
    </row>
    <row r="12">
      <c r="A12" s="3" t="inlineStr">
        <is>
          <t>Repas (€/j)</t>
        </is>
      </c>
      <c r="C12" s="4" t="n">
        <v>12.3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Journal Chantier — journalchantier.fr</dc:creator>
  <dc:title xmlns:dc="http://purl.org/dc/elements/1.1/">Modèle de feuille d'heures chantier hebdomadaire</dc:title>
  <dc:subject xmlns:dc="http://purl.org/dc/elements/1.1/">Modèle gratuit pour les entreprises du bâtiment</dc:subject>
  <dcterms:created xmlns:dcterms="http://purl.org/dc/terms/" xmlns:xsi="http://www.w3.org/2001/XMLSchema-instance" xsi:type="dcterms:W3CDTF">2026-10-02T16:36:11Z</dcterms:created>
  <dcterms:modified xmlns:dcterms="http://purl.org/dc/terms/" xmlns:xsi="http://www.w3.org/2001/XMLSchema-instance" xsi:type="dcterms:W3CDTF">2026-10-02T16:36:11Z</dcterms:modified>
</cp:coreProperties>
</file>